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https://d.docs.live.net/ba7c0f82f2397cbb/Desktop/"/>
    </mc:Choice>
  </mc:AlternateContent>
  <xr:revisionPtr revIDLastSave="0" documentId="8_{675102B3-610C-4566-B54F-51CBAAC825F6}" xr6:coauthVersionLast="45" xr6:coauthVersionMax="45" xr10:uidLastSave="{00000000-0000-0000-0000-000000000000}"/>
  <bookViews>
    <workbookView xWindow="28680" yWindow="-120" windowWidth="29040" windowHeight="15840" firstSheet="1" activeTab="2" xr2:uid="{00000000-000D-0000-FFFF-FFFF00000000}"/>
  </bookViews>
  <sheets>
    <sheet name="Sheet1" sheetId="1" state="hidden" r:id="rId1"/>
    <sheet name="Important Notes" sheetId="2" r:id="rId2"/>
    <sheet name="Template" sheetId="3" r:id="rId3"/>
  </sheets>
  <definedNames>
    <definedName name="location">Sheet1!$A$17:$A$22</definedName>
    <definedName name="regi">Sheet1!$A$27:$A$34</definedName>
    <definedName name="scale">Sheet1!$A$7:$A$13</definedName>
    <definedName name="yesno">Sheet1!$A$51:$A$52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1" l="1"/>
  <c r="C40" i="1"/>
  <c r="C39" i="1"/>
  <c r="C34" i="1"/>
  <c r="C33" i="1"/>
  <c r="C32" i="1"/>
  <c r="C31" i="1"/>
  <c r="C30" i="1"/>
  <c r="C29" i="1"/>
  <c r="C27" i="1"/>
  <c r="C28" i="1"/>
  <c r="C25" i="1"/>
  <c r="C24" i="1"/>
  <c r="C23" i="1"/>
  <c r="C22" i="1"/>
  <c r="C21" i="1"/>
  <c r="C20" i="1"/>
  <c r="C19" i="1"/>
  <c r="C17" i="1"/>
  <c r="C18" i="1"/>
  <c r="C15" i="1"/>
  <c r="C14" i="1"/>
  <c r="C13" i="1"/>
  <c r="C12" i="1"/>
  <c r="C11" i="1"/>
  <c r="C10" i="1"/>
  <c r="C9" i="1"/>
  <c r="C8" i="1"/>
  <c r="C7" i="1"/>
  <c r="C4" i="1"/>
  <c r="C5" i="1" l="1"/>
  <c r="C37" i="1" s="1"/>
  <c r="C38" i="1" s="1"/>
  <c r="C44" i="1" l="1"/>
  <c r="C13" i="3" s="1"/>
  <c r="C43" i="1"/>
  <c r="C12" i="3" s="1"/>
  <c r="C45" i="1"/>
  <c r="C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DAS Prashant</author>
  </authors>
  <commentList>
    <comment ref="C5" authorId="0" shapeId="0" xr:uid="{00000000-0006-0000-0000-000001000000}">
      <text>
        <r>
          <rPr>
            <b/>
            <sz val="9"/>
            <color indexed="81"/>
            <rFont val="Tahoma"/>
            <family val="2"/>
          </rPr>
          <t>DAS Prashant:</t>
        </r>
        <r>
          <rPr>
            <sz val="9"/>
            <color indexed="81"/>
            <rFont val="Tahoma"/>
            <family val="2"/>
          </rPr>
          <t xml:space="preserve">
to be calculated </t>
        </r>
      </text>
    </comment>
  </commentList>
</comments>
</file>

<file path=xl/sharedStrings.xml><?xml version="1.0" encoding="utf-8"?>
<sst xmlns="http://schemas.openxmlformats.org/spreadsheetml/2006/main" count="80" uniqueCount="78">
  <si>
    <r>
      <t>Table 6.</t>
    </r>
    <r>
      <rPr>
        <sz val="12"/>
        <color theme="1"/>
        <rFont val="Times New Roman"/>
        <family val="1"/>
      </rPr>
      <t xml:space="preserve"> Prediction of Affiliation Survival Duration based on Asset Characteristics: Some Examples</t>
    </r>
  </si>
  <si>
    <t>Attribute</t>
  </si>
  <si>
    <t>Coefficients</t>
  </si>
  <si>
    <t>Constant</t>
  </si>
  <si>
    <t xml:space="preserve">Scale </t>
  </si>
  <si>
    <t>Economy Chains</t>
  </si>
  <si>
    <t>Luxury Chains</t>
  </si>
  <si>
    <t>Midscale Chains</t>
  </si>
  <si>
    <t>Upper Midscale Chains</t>
  </si>
  <si>
    <t>Upper Upscale Chains</t>
  </si>
  <si>
    <t>Upscale Chains</t>
  </si>
  <si>
    <t>ROOMS</t>
  </si>
  <si>
    <t>FLOORS</t>
  </si>
  <si>
    <t>Location Classification</t>
  </si>
  <si>
    <t>Interstate</t>
  </si>
  <si>
    <t>Resort</t>
  </si>
  <si>
    <t>Small Metro/Town</t>
  </si>
  <si>
    <t>Suburban</t>
  </si>
  <si>
    <t>Urban</t>
  </si>
  <si>
    <t>CONVENTION</t>
  </si>
  <si>
    <t>BOUTIQUE</t>
  </si>
  <si>
    <t>ALLSUITE</t>
  </si>
  <si>
    <t>Region</t>
  </si>
  <si>
    <t>ME</t>
  </si>
  <si>
    <t>NE</t>
  </si>
  <si>
    <t>SE</t>
  </si>
  <si>
    <t>SW</t>
  </si>
  <si>
    <t>WM</t>
  </si>
  <si>
    <t>WN</t>
  </si>
  <si>
    <t>WP</t>
  </si>
  <si>
    <t>Scale</t>
  </si>
  <si>
    <t>Notes: The parameters are derived from Accelerated Failure Time (AFT) models assuming a Weibull distribution.</t>
  </si>
  <si>
    <t xml:space="preserve">ln(1/33%)^scale </t>
  </si>
  <si>
    <t>ln(1/50%)^scale</t>
  </si>
  <si>
    <t>ln(1/66%)^scale</t>
  </si>
  <si>
    <t>33rd Percentile of Brand Survival (Years)</t>
  </si>
  <si>
    <t>Median brand survival (Years)</t>
  </si>
  <si>
    <t>66th percentile of Brand survival (Years)</t>
  </si>
  <si>
    <t>Independent</t>
  </si>
  <si>
    <t>Airport</t>
  </si>
  <si>
    <t>How many times has the hotel changed its brand before?</t>
  </si>
  <si>
    <t>EN</t>
  </si>
  <si>
    <t>CREDITs</t>
  </si>
  <si>
    <t>Analysts</t>
  </si>
  <si>
    <t xml:space="preserve">Prashant Das, PhD | prashant.pkd@gmail.com </t>
  </si>
  <si>
    <t>Excel Tool</t>
  </si>
  <si>
    <t>Evgenia Kozorez | evgenia.kozorez@ehl.ch</t>
  </si>
  <si>
    <t>DISCLAIMER</t>
  </si>
  <si>
    <t xml:space="preserve">Isabella Blengini, PhD | isabella.blengini@ehl.ch </t>
  </si>
  <si>
    <t>Criteria</t>
  </si>
  <si>
    <t>Target Property</t>
  </si>
  <si>
    <t>Number of rooms</t>
  </si>
  <si>
    <t>Number of floors</t>
  </si>
  <si>
    <t>Is the property a convention type?</t>
  </si>
  <si>
    <t>Is the property a boutique type?</t>
  </si>
  <si>
    <t>Is the property an allsuite type?</t>
  </si>
  <si>
    <t>Target hotel</t>
  </si>
  <si>
    <t>Yes</t>
  </si>
  <si>
    <t>No</t>
  </si>
  <si>
    <t>The predictions are provided as the median of predicted brand affiliation change, in years. Lower and upper limits signify the 33rd and 66th percentiles of the predicted values.</t>
  </si>
  <si>
    <t>HOW IT WORKS</t>
  </si>
  <si>
    <t>Projected Survival Time of the Existing Brand (Years)</t>
  </si>
  <si>
    <t>33rd Percentile</t>
  </si>
  <si>
    <t>Median</t>
  </si>
  <si>
    <t xml:space="preserve">66th percentile </t>
  </si>
  <si>
    <t>How many times has the hotel changed its brand before?*</t>
  </si>
  <si>
    <t>Notes</t>
  </si>
  <si>
    <t>*This includes changing from "Independent" to a "Brand and vice versa, or from one brand to another (within or across chains)</t>
  </si>
  <si>
    <t>Region**</t>
  </si>
  <si>
    <t>What do the estimates mean?</t>
  </si>
  <si>
    <t>The dataset is primarily based on the U.S. Hotel Census provided by STR.</t>
  </si>
  <si>
    <t>This document is presented as an academic exercise and must be used at a user's own discretion. Any professional application by the users should be based on their own analysis. The authors disclaim any liabilities arising from the use of this document. The views, opinions, findings, and conclusions or recommendations expressed in this document are strictly those of the author(s). They do not necessarily reflect the views of any organizations they are directly or indirectly affiliated to. The authors take no responsibility for any errors or omissions in, or for the correctness of, the information contained in this document, or all documents related to this.</t>
  </si>
  <si>
    <r>
      <t xml:space="preserve">Blengini, I. &amp; Das, P. (2020). Why a New Name? The Role of Asset Characteristics and Broad Market Trends in Predicting Brand Affiliation Change in Hotels. </t>
    </r>
    <r>
      <rPr>
        <i/>
        <sz val="11"/>
        <color theme="1"/>
        <rFont val="Century Schoolbook"/>
        <family val="1"/>
      </rPr>
      <t xml:space="preserve">Cornell Hospitality Quarterly. </t>
    </r>
    <r>
      <rPr>
        <sz val="11"/>
        <color theme="1"/>
        <rFont val="Century Schoolbook"/>
        <family val="1"/>
      </rPr>
      <t>doi.org/10.1177/1938965520924648</t>
    </r>
  </si>
  <si>
    <t>Please cite as:</t>
  </si>
  <si>
    <t>In the tab titled "Template", please provide the details (type or select from a dropdown) of your subject hotel in the grey-colored cells. Yellow cells will display the estimates.</t>
  </si>
  <si>
    <t>The estimates provide you a predicted range of possible survival time of the current brand of the subject hotel. E.g., a median value of 15 years means that the current brand (including independent hotels) is likely to stay for 15 years since its beginning, after which the hotel brand will change. This range (33rd percentile, median, and 66th percentile) is based on econometric modeling of over 40,000 bservations. The predictioons are based on an assumption that the the determinants of the brand affiliation change are broadly unaltered compared to the training data.</t>
  </si>
  <si>
    <t>** Refer to US Census Regions:</t>
  </si>
  <si>
    <t xml:space="preserve"> https://www2.census.gov/geo/pdfs/maps-data/maps/reference/us_regdiv.pdf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</si>
</sst>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2"/>
      <color theme="1"/>
      <name val="Times New Roman"/>
      <family val="1"/>
    </font>
    <font>
      <sz val="12"/>
      <color theme="1"/>
      <name val="Times New Roman"/>
      <family val="1"/>
    </font>
    <font>
      <sz val="10"/>
      <color theme="1"/>
      <name val="Times New Roman"/>
      <family val="1"/>
    </font>
    <font>
      <sz val="10"/>
      <color rgb="FF000000"/>
      <name val="Times New Roman"/>
      <family val="1"/>
    </font>
    <font>
      <i/>
      <sz val="10"/>
      <color theme="1"/>
      <name val="Times New Roman"/>
      <family val="1"/>
    </font>
    <font>
      <b/>
      <sz val="12"/>
      <color rgb="FF000000"/>
      <name val="Times New Roman"/>
      <family val="1"/>
    </font>
    <font>
      <sz val="10"/>
      <color rgb="FFFF0000"/>
      <name val="Times New Roman"/>
      <family val="1"/>
    </font>
    <font>
      <sz val="9"/>
      <color indexed="81"/>
      <name val="Tahoma"/>
      <family val="2"/>
    </font>
    <font>
      <b/>
      <sz val="9"/>
      <color indexed="81"/>
      <name val="Tahoma"/>
      <family val="2"/>
    </font>
    <font>
      <sz val="10"/>
      <color rgb="FF00B050"/>
      <name val="Times New Roman"/>
      <family val="1"/>
    </font>
    <font>
      <b/>
      <sz val="12"/>
      <color rgb="FF00B050"/>
      <name val="Times New Roman"/>
      <family val="1"/>
    </font>
    <font>
      <b/>
      <sz val="11"/>
      <color theme="1"/>
      <name val="Calibri"/>
      <family val="2"/>
      <scheme val="minor"/>
    </font>
    <font>
      <i/>
      <sz val="11"/>
      <color theme="1"/>
      <name val="Calibri"/>
      <family val="2"/>
      <scheme val="minor"/>
    </font>
    <font>
      <b/>
      <sz val="11"/>
      <name val="Calibri"/>
      <family val="2"/>
      <scheme val="minor"/>
    </font>
    <font>
      <sz val="8"/>
      <color theme="1"/>
      <name val="Calibri"/>
      <family val="2"/>
      <scheme val="minor"/>
    </font>
    <font>
      <sz val="16"/>
      <color theme="0"/>
      <name val="Calibri"/>
      <family val="2"/>
      <scheme val="minor"/>
    </font>
    <font>
      <b/>
      <sz val="16"/>
      <color theme="0"/>
      <name val="Calibri"/>
      <family val="2"/>
      <scheme val="minor"/>
    </font>
    <font>
      <b/>
      <sz val="11"/>
      <color theme="1"/>
      <name val="Century Schoolbook"/>
      <family val="1"/>
    </font>
    <font>
      <sz val="11"/>
      <color theme="1"/>
      <name val="Century Schoolbook"/>
      <family val="1"/>
    </font>
    <font>
      <i/>
      <sz val="11"/>
      <color theme="1"/>
      <name val="Century Schoolbook"/>
      <family val="1"/>
    </font>
    <font>
      <b/>
      <sz val="11"/>
      <color theme="5" tint="-0.249977111117893"/>
      <name val="Century Schoolbook"/>
      <family val="1"/>
    </font>
    <font>
      <sz val="11"/>
      <color theme="5" tint="-0.249977111117893"/>
      <name val="Century Schoolbook"/>
      <family val="1"/>
    </font>
  </fonts>
  <fills count="6">
    <fill>
      <patternFill patternType="none"/>
    </fill>
    <fill>
      <patternFill patternType="gray125"/>
    </fill>
    <fill>
      <patternFill patternType="solid">
        <fgColor theme="4"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499984740745262"/>
        <bgColor indexed="64"/>
      </patternFill>
    </fill>
  </fills>
  <borders count="7">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top"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3" fillId="2" borderId="0" xfId="0" applyFont="1" applyFill="1" applyAlignment="1">
      <alignment horizontal="center" vertical="center" wrapText="1"/>
    </xf>
    <xf numFmtId="0" fontId="7" fillId="0" borderId="0" xfId="0" applyFont="1" applyAlignment="1">
      <alignment vertical="center" wrapText="1"/>
    </xf>
    <xf numFmtId="0" fontId="3" fillId="0" borderId="3" xfId="0" applyFont="1" applyBorder="1" applyAlignment="1">
      <alignment vertical="center" wrapText="1"/>
    </xf>
    <xf numFmtId="0" fontId="3" fillId="0" borderId="4" xfId="0" applyFont="1" applyBorder="1" applyAlignment="1">
      <alignment horizontal="left" vertical="center" wrapText="1" indent="5"/>
    </xf>
    <xf numFmtId="0" fontId="3" fillId="0" borderId="5"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7" fillId="0" borderId="3" xfId="0" applyFont="1" applyBorder="1" applyAlignment="1">
      <alignment vertical="center" wrapText="1"/>
    </xf>
    <xf numFmtId="0" fontId="3" fillId="2" borderId="1" xfId="0" applyFont="1" applyFill="1" applyBorder="1" applyAlignment="1">
      <alignment vertical="center" wrapText="1"/>
    </xf>
    <xf numFmtId="0" fontId="4"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10" fillId="0" borderId="0" xfId="0" applyFont="1" applyBorder="1" applyAlignment="1">
      <alignment vertical="center" wrapText="1"/>
    </xf>
    <xf numFmtId="0" fontId="10" fillId="0" borderId="0" xfId="0" applyFont="1" applyBorder="1" applyAlignment="1">
      <alignment horizontal="center" vertical="center" wrapText="1"/>
    </xf>
    <xf numFmtId="1" fontId="11" fillId="0" borderId="0" xfId="0" applyNumberFormat="1" applyFont="1" applyBorder="1" applyAlignment="1">
      <alignment horizontal="center" vertical="center" wrapText="1"/>
    </xf>
    <xf numFmtId="0" fontId="10" fillId="0" borderId="0" xfId="0" applyFont="1" applyFill="1" applyBorder="1" applyAlignment="1">
      <alignment vertical="center" wrapText="1"/>
    </xf>
    <xf numFmtId="0" fontId="0" fillId="0" borderId="0" xfId="0" applyAlignment="1"/>
    <xf numFmtId="0" fontId="3" fillId="0" borderId="0" xfId="0" applyFont="1" applyBorder="1" applyAlignment="1">
      <alignment horizontal="left" vertical="center" wrapText="1" indent="5"/>
    </xf>
    <xf numFmtId="0" fontId="0" fillId="0" borderId="6" xfId="0" applyBorder="1"/>
    <xf numFmtId="0" fontId="12" fillId="0" borderId="6" xfId="0" applyFont="1" applyBorder="1"/>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1" fontId="6" fillId="0" borderId="0" xfId="0" applyNumberFormat="1" applyFont="1" applyFill="1" applyBorder="1" applyAlignment="1">
      <alignment horizontal="center" vertical="center" wrapText="1"/>
    </xf>
    <xf numFmtId="0" fontId="0" fillId="0" borderId="0" xfId="0" applyFill="1"/>
    <xf numFmtId="0" fontId="0" fillId="3" borderId="6" xfId="0" applyFill="1" applyBorder="1"/>
    <xf numFmtId="0" fontId="13" fillId="0" borderId="0" xfId="0" applyFont="1"/>
    <xf numFmtId="0" fontId="15" fillId="0" borderId="0" xfId="0" applyFont="1"/>
    <xf numFmtId="0" fontId="14" fillId="4" borderId="6" xfId="0" applyFont="1" applyFill="1" applyBorder="1" applyAlignment="1">
      <alignment vertical="center" wrapText="1"/>
    </xf>
    <xf numFmtId="1" fontId="16" fillId="5" borderId="6" xfId="0" applyNumberFormat="1" applyFont="1" applyFill="1" applyBorder="1"/>
    <xf numFmtId="1" fontId="17" fillId="5" borderId="6" xfId="0" applyNumberFormat="1" applyFont="1" applyFill="1" applyBorder="1"/>
    <xf numFmtId="0" fontId="19" fillId="0" borderId="4" xfId="0" applyFont="1" applyBorder="1" applyAlignment="1">
      <alignment wrapText="1"/>
    </xf>
    <xf numFmtId="0" fontId="18" fillId="0" borderId="4" xfId="0" applyFont="1" applyBorder="1" applyAlignment="1">
      <alignment wrapText="1"/>
    </xf>
    <xf numFmtId="0" fontId="19" fillId="0" borderId="0" xfId="0" applyFont="1" applyAlignment="1">
      <alignment wrapText="1"/>
    </xf>
    <xf numFmtId="0" fontId="21" fillId="0" borderId="3" xfId="0" applyFont="1" applyBorder="1" applyAlignment="1">
      <alignment wrapText="1"/>
    </xf>
    <xf numFmtId="0" fontId="21" fillId="0" borderId="4" xfId="0" applyFont="1" applyBorder="1" applyAlignment="1">
      <alignment wrapText="1"/>
    </xf>
    <xf numFmtId="0" fontId="5" fillId="0" borderId="2" xfId="0" applyFont="1" applyBorder="1" applyAlignment="1">
      <alignment vertical="center" wrapText="1"/>
    </xf>
    <xf numFmtId="0" fontId="1" fillId="0" borderId="1" xfId="0" applyFont="1" applyBorder="1" applyAlignment="1">
      <alignment vertical="center" wrapText="1"/>
    </xf>
    <xf numFmtId="0" fontId="1" fillId="0" borderId="0" xfId="0" applyFont="1" applyBorder="1" applyAlignment="1">
      <alignment vertical="center" wrapText="1"/>
    </xf>
    <xf numFmtId="0" fontId="14" fillId="4" borderId="6" xfId="0" applyFont="1" applyFill="1" applyBorder="1" applyAlignment="1">
      <alignment horizontal="center" vertical="center"/>
    </xf>
    <xf numFmtId="0" fontId="22" fillId="0" borderId="4" xfId="0" applyFont="1" applyBorder="1" applyAlignment="1">
      <alignment horizontal="left" wrapText="1" indent="1"/>
    </xf>
    <xf numFmtId="0" fontId="19" fillId="0" borderId="4" xfId="0" applyFont="1" applyBorder="1" applyAlignment="1">
      <alignment horizontal="left" wrapText="1" indent="1"/>
    </xf>
    <xf numFmtId="0" fontId="19" fillId="0" borderId="5" xfId="0" applyFont="1" applyBorder="1" applyAlignment="1">
      <alignment horizontal="left" wrapText="1" indent="1"/>
    </xf>
    <xf numFmtId="0" fontId="19" fillId="0" borderId="4" xfId="0" applyFont="1" applyBorder="1" applyAlignment="1">
      <alignment horizontal="left"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219075</xdr:colOff>
      <xdr:row>4</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114425"/>
          <a:ext cx="21907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36</xdr:row>
      <xdr:rowOff>0</xdr:rowOff>
    </xdr:from>
    <xdr:to>
      <xdr:col>0</xdr:col>
      <xdr:colOff>200025</xdr:colOff>
      <xdr:row>36</xdr:row>
      <xdr:rowOff>161925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23650575"/>
          <a:ext cx="2000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37</xdr:row>
      <xdr:rowOff>0</xdr:rowOff>
    </xdr:from>
    <xdr:to>
      <xdr:col>0</xdr:col>
      <xdr:colOff>304800</xdr:colOff>
      <xdr:row>37</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23841075"/>
          <a:ext cx="3048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
  <sheetViews>
    <sheetView topLeftCell="A16" workbookViewId="0">
      <selection activeCell="C54" sqref="C54"/>
    </sheetView>
  </sheetViews>
  <sheetFormatPr defaultColWidth="26.6328125" defaultRowHeight="14.5" x14ac:dyDescent="0.35"/>
  <cols>
    <col min="1" max="1" width="38.08984375" customWidth="1"/>
    <col min="4" max="5" width="26.6328125" style="34"/>
  </cols>
  <sheetData>
    <row r="1" spans="1:5" ht="15.5" thickBot="1" x14ac:dyDescent="0.4">
      <c r="A1" s="47" t="s">
        <v>0</v>
      </c>
      <c r="B1" s="47"/>
      <c r="C1" s="47"/>
      <c r="D1" s="48"/>
      <c r="E1" s="48"/>
    </row>
    <row r="2" spans="1:5" ht="15" thickBot="1" x14ac:dyDescent="0.4">
      <c r="A2" s="1" t="s">
        <v>1</v>
      </c>
      <c r="B2" s="2" t="s">
        <v>2</v>
      </c>
      <c r="C2" s="2" t="s">
        <v>56</v>
      </c>
      <c r="D2" s="30"/>
      <c r="E2" s="30"/>
    </row>
    <row r="3" spans="1:5" x14ac:dyDescent="0.35">
      <c r="A3" s="3" t="s">
        <v>3</v>
      </c>
      <c r="B3" s="4">
        <v>6.3639999999999999</v>
      </c>
      <c r="C3" s="4">
        <v>1</v>
      </c>
      <c r="D3" s="30"/>
      <c r="E3" s="30"/>
    </row>
    <row r="4" spans="1:5" ht="26" x14ac:dyDescent="0.35">
      <c r="A4" s="9" t="s">
        <v>40</v>
      </c>
      <c r="B4" s="4">
        <v>-3.6040000000000001</v>
      </c>
      <c r="C4" s="4">
        <f>Template!B2</f>
        <v>0</v>
      </c>
      <c r="D4" s="30"/>
      <c r="E4" s="30"/>
    </row>
    <row r="5" spans="1:5" x14ac:dyDescent="0.35">
      <c r="A5" s="5"/>
      <c r="B5" s="4">
        <v>0.88400000000000001</v>
      </c>
      <c r="C5" s="8">
        <f>C4^2</f>
        <v>0</v>
      </c>
      <c r="D5" s="30"/>
      <c r="E5" s="30"/>
    </row>
    <row r="6" spans="1:5" x14ac:dyDescent="0.35">
      <c r="A6" s="10" t="s">
        <v>4</v>
      </c>
      <c r="B6" s="3"/>
      <c r="C6" s="3"/>
      <c r="D6" s="31"/>
      <c r="E6" s="31"/>
    </row>
    <row r="7" spans="1:5" x14ac:dyDescent="0.35">
      <c r="A7" s="13" t="s">
        <v>38</v>
      </c>
      <c r="B7" s="3">
        <v>0</v>
      </c>
      <c r="C7" s="3">
        <f>IF(Template!B3=Sheet1!A7,1,0)</f>
        <v>0</v>
      </c>
      <c r="D7" s="31"/>
      <c r="E7" s="31"/>
    </row>
    <row r="8" spans="1:5" x14ac:dyDescent="0.35">
      <c r="A8" s="13" t="s">
        <v>5</v>
      </c>
      <c r="B8" s="4">
        <v>-0.77100000000000002</v>
      </c>
      <c r="C8" s="4">
        <f>IF(Template!B3=Sheet1!A8,1,0)</f>
        <v>0</v>
      </c>
      <c r="D8" s="30"/>
      <c r="E8" s="30"/>
    </row>
    <row r="9" spans="1:5" x14ac:dyDescent="0.35">
      <c r="A9" s="13" t="s">
        <v>6</v>
      </c>
      <c r="B9" s="4">
        <v>-0.76200000000000001</v>
      </c>
      <c r="C9" s="4">
        <f>IF(Template!B3=Sheet1!A9,1,0)</f>
        <v>0</v>
      </c>
      <c r="D9" s="30"/>
      <c r="E9" s="30"/>
    </row>
    <row r="10" spans="1:5" x14ac:dyDescent="0.35">
      <c r="A10" s="13" t="s">
        <v>7</v>
      </c>
      <c r="B10" s="4">
        <v>-0.98299999999999998</v>
      </c>
      <c r="C10" s="4">
        <f>IF(Template!B3=Sheet1!A10,1,0)</f>
        <v>0</v>
      </c>
      <c r="D10" s="30"/>
      <c r="E10" s="30"/>
    </row>
    <row r="11" spans="1:5" x14ac:dyDescent="0.35">
      <c r="A11" s="13" t="s">
        <v>8</v>
      </c>
      <c r="B11" s="4">
        <v>-0.72099999999999997</v>
      </c>
      <c r="C11" s="4">
        <f>IF(Template!B3=Sheet1!A11,1,0)</f>
        <v>0</v>
      </c>
      <c r="D11" s="30"/>
      <c r="E11" s="30"/>
    </row>
    <row r="12" spans="1:5" x14ac:dyDescent="0.35">
      <c r="A12" s="13" t="s">
        <v>9</v>
      </c>
      <c r="B12" s="4">
        <v>-0.47599999999999998</v>
      </c>
      <c r="C12" s="4">
        <f>IF(Template!B3=Sheet1!A12,1,0)</f>
        <v>0</v>
      </c>
      <c r="D12" s="30"/>
      <c r="E12" s="30"/>
    </row>
    <row r="13" spans="1:5" x14ac:dyDescent="0.35">
      <c r="A13" s="14" t="s">
        <v>10</v>
      </c>
      <c r="B13" s="4">
        <v>0.111</v>
      </c>
      <c r="C13" s="4">
        <f>IF(Template!B3=Sheet1!A13,1,0)</f>
        <v>0</v>
      </c>
      <c r="D13" s="30"/>
      <c r="E13" s="30"/>
    </row>
    <row r="14" spans="1:5" x14ac:dyDescent="0.35">
      <c r="A14" s="9" t="s">
        <v>11</v>
      </c>
      <c r="B14" s="4">
        <v>-2.9999999999999997E-4</v>
      </c>
      <c r="C14" s="4">
        <f>Template!B4</f>
        <v>0</v>
      </c>
      <c r="D14" s="30"/>
      <c r="E14" s="30"/>
    </row>
    <row r="15" spans="1:5" x14ac:dyDescent="0.35">
      <c r="A15" s="9" t="s">
        <v>12</v>
      </c>
      <c r="B15" s="4">
        <v>-2.5600000000000001E-2</v>
      </c>
      <c r="C15" s="4">
        <f>Template!B5</f>
        <v>0</v>
      </c>
      <c r="D15" s="30"/>
      <c r="E15" s="30"/>
    </row>
    <row r="16" spans="1:5" x14ac:dyDescent="0.35">
      <c r="A16" s="15" t="s">
        <v>13</v>
      </c>
      <c r="B16" s="3"/>
      <c r="C16" s="3"/>
      <c r="D16" s="31"/>
      <c r="E16" s="31"/>
    </row>
    <row r="17" spans="1:5" x14ac:dyDescent="0.35">
      <c r="A17" s="13" t="s">
        <v>39</v>
      </c>
      <c r="B17" s="3">
        <v>0</v>
      </c>
      <c r="C17" s="3">
        <f>IF(Template!B6=Sheet1!A17,1,0)</f>
        <v>0</v>
      </c>
      <c r="D17" s="31"/>
      <c r="E17" s="31"/>
    </row>
    <row r="18" spans="1:5" x14ac:dyDescent="0.35">
      <c r="A18" s="13" t="s">
        <v>14</v>
      </c>
      <c r="B18" s="4">
        <v>-0.184</v>
      </c>
      <c r="C18" s="4">
        <f>IF(Template!B6=Sheet1!A18,1,0)</f>
        <v>0</v>
      </c>
      <c r="D18" s="30"/>
      <c r="E18" s="30"/>
    </row>
    <row r="19" spans="1:5" x14ac:dyDescent="0.35">
      <c r="A19" s="13" t="s">
        <v>15</v>
      </c>
      <c r="B19" s="4">
        <v>0.50900000000000001</v>
      </c>
      <c r="C19" s="4">
        <f>IF(Template!B6=Sheet1!A19,1,0)</f>
        <v>0</v>
      </c>
      <c r="D19" s="30"/>
      <c r="E19" s="30"/>
    </row>
    <row r="20" spans="1:5" x14ac:dyDescent="0.35">
      <c r="A20" s="13" t="s">
        <v>16</v>
      </c>
      <c r="B20" s="4">
        <v>8.2000000000000003E-2</v>
      </c>
      <c r="C20" s="4">
        <f>IF(Template!B6=Sheet1!A20,1,0)</f>
        <v>0</v>
      </c>
      <c r="D20" s="30"/>
      <c r="E20" s="30"/>
    </row>
    <row r="21" spans="1:5" x14ac:dyDescent="0.35">
      <c r="A21" s="13" t="s">
        <v>17</v>
      </c>
      <c r="B21" s="4">
        <v>-4.1000000000000002E-2</v>
      </c>
      <c r="C21" s="4">
        <f>IF(Template!B6=Sheet1!A21,1,0)</f>
        <v>0</v>
      </c>
      <c r="D21" s="30"/>
      <c r="E21" s="30"/>
    </row>
    <row r="22" spans="1:5" x14ac:dyDescent="0.35">
      <c r="A22" s="14" t="s">
        <v>18</v>
      </c>
      <c r="B22" s="4">
        <v>0.36899999999999999</v>
      </c>
      <c r="C22" s="4">
        <f>IF(Template!B6=Sheet1!A22,1,0)</f>
        <v>0</v>
      </c>
      <c r="D22" s="30"/>
      <c r="E22" s="30"/>
    </row>
    <row r="23" spans="1:5" x14ac:dyDescent="0.35">
      <c r="A23" s="9" t="s">
        <v>19</v>
      </c>
      <c r="B23" s="4">
        <v>0.126</v>
      </c>
      <c r="C23" s="4">
        <f>IF(Template!B7="yes",1,0)</f>
        <v>0</v>
      </c>
      <c r="D23" s="30"/>
      <c r="E23" s="30"/>
    </row>
    <row r="24" spans="1:5" x14ac:dyDescent="0.35">
      <c r="A24" s="9" t="s">
        <v>20</v>
      </c>
      <c r="B24" s="4">
        <v>-0.90600000000000003</v>
      </c>
      <c r="C24" s="4">
        <f>IF(Template!B8="yes",1,0)</f>
        <v>0</v>
      </c>
      <c r="D24" s="30"/>
      <c r="E24" s="30"/>
    </row>
    <row r="25" spans="1:5" x14ac:dyDescent="0.35">
      <c r="A25" s="9" t="s">
        <v>21</v>
      </c>
      <c r="B25" s="4">
        <v>-0.20699999999999999</v>
      </c>
      <c r="C25" s="4">
        <f>IF(Template!B9="yes",1,0)</f>
        <v>0</v>
      </c>
      <c r="D25" s="30"/>
      <c r="E25" s="30"/>
    </row>
    <row r="26" spans="1:5" x14ac:dyDescent="0.35">
      <c r="A26" s="10" t="s">
        <v>22</v>
      </c>
      <c r="B26" s="3"/>
      <c r="C26" s="3"/>
      <c r="D26" s="31"/>
      <c r="E26" s="31"/>
    </row>
    <row r="27" spans="1:5" x14ac:dyDescent="0.35">
      <c r="A27" s="11" t="s">
        <v>41</v>
      </c>
      <c r="B27" s="3">
        <v>0</v>
      </c>
      <c r="C27" s="3">
        <f>IF(Template!B10=Sheet1!A27,1,0)</f>
        <v>0</v>
      </c>
      <c r="D27" s="31"/>
      <c r="E27" s="31"/>
    </row>
    <row r="28" spans="1:5" x14ac:dyDescent="0.35">
      <c r="A28" s="11" t="s">
        <v>23</v>
      </c>
      <c r="B28" s="4">
        <v>-0.21299999999999999</v>
      </c>
      <c r="C28" s="4">
        <f>IF(Template!B10=Sheet1!A28,1,0)</f>
        <v>0</v>
      </c>
      <c r="D28" s="30"/>
      <c r="E28" s="30"/>
    </row>
    <row r="29" spans="1:5" x14ac:dyDescent="0.35">
      <c r="A29" s="11" t="s">
        <v>24</v>
      </c>
      <c r="B29" s="4">
        <v>1.0999999999999999E-2</v>
      </c>
      <c r="C29" s="4">
        <f>IF(Template!B10=Sheet1!A29,1,0)</f>
        <v>0</v>
      </c>
      <c r="D29" s="30"/>
      <c r="E29" s="30"/>
    </row>
    <row r="30" spans="1:5" x14ac:dyDescent="0.35">
      <c r="A30" s="11" t="s">
        <v>25</v>
      </c>
      <c r="B30" s="4">
        <v>-0.34899999999999998</v>
      </c>
      <c r="C30" s="4">
        <f>IF(Template!B10=Sheet1!A30,1,0)</f>
        <v>0</v>
      </c>
      <c r="D30" s="30"/>
      <c r="E30" s="30"/>
    </row>
    <row r="31" spans="1:5" x14ac:dyDescent="0.35">
      <c r="A31" s="11" t="s">
        <v>26</v>
      </c>
      <c r="B31" s="4">
        <v>-0.376</v>
      </c>
      <c r="C31" s="4">
        <f>IF(Template!B10=Sheet1!A31,1,0)</f>
        <v>0</v>
      </c>
      <c r="D31" s="30"/>
      <c r="E31" s="30"/>
    </row>
    <row r="32" spans="1:5" x14ac:dyDescent="0.35">
      <c r="A32" s="11" t="s">
        <v>27</v>
      </c>
      <c r="B32" s="4">
        <v>-2.5000000000000001E-2</v>
      </c>
      <c r="C32" s="4">
        <f>IF(Template!B10=Sheet1!A32,1,0)</f>
        <v>0</v>
      </c>
      <c r="D32" s="30"/>
      <c r="E32" s="30"/>
    </row>
    <row r="33" spans="1:5" x14ac:dyDescent="0.35">
      <c r="A33" s="11" t="s">
        <v>28</v>
      </c>
      <c r="B33" s="4">
        <v>-0.627</v>
      </c>
      <c r="C33" s="4">
        <f>IF(Template!B10=Sheet1!A33,1,0)</f>
        <v>0</v>
      </c>
      <c r="D33" s="30"/>
      <c r="E33" s="30"/>
    </row>
    <row r="34" spans="1:5" ht="15" thickBot="1" x14ac:dyDescent="0.4">
      <c r="A34" s="12" t="s">
        <v>29</v>
      </c>
      <c r="B34" s="2">
        <v>-0.26300000000000001</v>
      </c>
      <c r="C34" s="2">
        <f>IF(Template!B10=Sheet1!A34,1,0)</f>
        <v>0</v>
      </c>
      <c r="D34" s="30"/>
      <c r="E34" s="30"/>
    </row>
    <row r="35" spans="1:5" ht="15" thickBot="1" x14ac:dyDescent="0.4">
      <c r="A35" s="26"/>
      <c r="B35" s="2"/>
      <c r="C35" s="2"/>
      <c r="D35" s="30"/>
      <c r="E35" s="30"/>
    </row>
    <row r="36" spans="1:5" ht="15" thickBot="1" x14ac:dyDescent="0.4">
      <c r="A36" s="16" t="s">
        <v>30</v>
      </c>
      <c r="B36" s="16">
        <v>1.399</v>
      </c>
      <c r="C36" s="16"/>
      <c r="D36" s="31"/>
      <c r="E36" s="31"/>
    </row>
    <row r="37" spans="1:5" x14ac:dyDescent="0.35">
      <c r="A37" s="17"/>
      <c r="B37" s="17"/>
      <c r="C37" s="17">
        <f>SUMPRODUCT($B3:$B34,C3:C34)</f>
        <v>6.3639999999999999</v>
      </c>
      <c r="D37" s="32"/>
      <c r="E37" s="32"/>
    </row>
    <row r="38" spans="1:5" ht="15" thickBot="1" x14ac:dyDescent="0.4">
      <c r="A38" s="18"/>
      <c r="B38" s="18"/>
      <c r="C38" s="18">
        <f>EXP(C37)</f>
        <v>580.56397396428645</v>
      </c>
      <c r="D38" s="32"/>
      <c r="E38" s="32"/>
    </row>
    <row r="39" spans="1:5" x14ac:dyDescent="0.35">
      <c r="A39" s="19" t="s">
        <v>34</v>
      </c>
      <c r="B39" s="20"/>
      <c r="C39" s="20">
        <f>LN(1/66%)^$B$36</f>
        <v>0.29268701221378918</v>
      </c>
      <c r="D39" s="29"/>
      <c r="E39" s="29"/>
    </row>
    <row r="40" spans="1:5" x14ac:dyDescent="0.35">
      <c r="A40" s="19" t="s">
        <v>33</v>
      </c>
      <c r="B40" s="20"/>
      <c r="C40" s="20">
        <f>LN(1/50%)^$B$36</f>
        <v>0.59884554079677688</v>
      </c>
      <c r="D40" s="29"/>
      <c r="E40" s="29"/>
    </row>
    <row r="41" spans="1:5" x14ac:dyDescent="0.35">
      <c r="A41" s="19" t="s">
        <v>32</v>
      </c>
      <c r="B41" s="20"/>
      <c r="C41" s="20">
        <f>LN(1/33%)^$B$36</f>
        <v>1.1552457248755363</v>
      </c>
      <c r="D41" s="29"/>
      <c r="E41" s="29"/>
    </row>
    <row r="42" spans="1:5" x14ac:dyDescent="0.35">
      <c r="A42" s="6"/>
      <c r="B42" s="7"/>
      <c r="C42" s="7"/>
      <c r="D42" s="29"/>
      <c r="E42" s="29"/>
    </row>
    <row r="43" spans="1:5" ht="15" x14ac:dyDescent="0.35">
      <c r="A43" s="21" t="s">
        <v>35</v>
      </c>
      <c r="B43" s="22"/>
      <c r="C43" s="23">
        <f>C39*C$38</f>
        <v>169.92353493857109</v>
      </c>
      <c r="D43" s="33"/>
      <c r="E43" s="33"/>
    </row>
    <row r="44" spans="1:5" ht="15" x14ac:dyDescent="0.35">
      <c r="A44" s="21" t="s">
        <v>36</v>
      </c>
      <c r="B44" s="22"/>
      <c r="C44" s="23">
        <f>C40*C$38</f>
        <v>347.66814695576903</v>
      </c>
      <c r="D44" s="33"/>
      <c r="E44" s="33"/>
    </row>
    <row r="45" spans="1:5" ht="15.5" thickBot="1" x14ac:dyDescent="0.4">
      <c r="A45" s="24" t="s">
        <v>37</v>
      </c>
      <c r="B45" s="22"/>
      <c r="C45" s="23">
        <f>C41*C$38</f>
        <v>670.69404893899411</v>
      </c>
      <c r="D45" s="33"/>
      <c r="E45" s="33"/>
    </row>
    <row r="46" spans="1:5" x14ac:dyDescent="0.35">
      <c r="A46" s="46" t="s">
        <v>31</v>
      </c>
      <c r="B46" s="46"/>
      <c r="C46" s="46"/>
      <c r="D46" s="46"/>
      <c r="E46" s="46"/>
    </row>
    <row r="51" spans="1:1" x14ac:dyDescent="0.35">
      <c r="A51" t="s">
        <v>57</v>
      </c>
    </row>
    <row r="52" spans="1:1" x14ac:dyDescent="0.35">
      <c r="A52" t="s">
        <v>58</v>
      </c>
    </row>
  </sheetData>
  <sheetProtection algorithmName="SHA-512" hashValue="yt2uZ1eAIAi81BaFpnDxP7ZKkd9cx0kJT1J68iFMS6uumnGqgPsrrTdvPnRTTged9et6fQQ3lvGoUay19oOKHA==" saltValue="qlcS+M6bvCeJ1MsrP3jdxQ==" spinCount="100000" sheet="1" objects="1" scenarios="1" selectLockedCells="1" selectUnlockedCells="1"/>
  <mergeCells count="2">
    <mergeCell ref="A46:E46"/>
    <mergeCell ref="A1:E1"/>
  </mergeCell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workbookViewId="0">
      <selection activeCell="A21" sqref="A21"/>
    </sheetView>
  </sheetViews>
  <sheetFormatPr defaultRowHeight="14.5" x14ac:dyDescent="0.35"/>
  <cols>
    <col min="1" max="1" width="137.90625" style="43" customWidth="1"/>
  </cols>
  <sheetData>
    <row r="1" spans="1:1" x14ac:dyDescent="0.35">
      <c r="A1" s="44" t="s">
        <v>42</v>
      </c>
    </row>
    <row r="2" spans="1:1" x14ac:dyDescent="0.35">
      <c r="A2" s="50" t="s">
        <v>43</v>
      </c>
    </row>
    <row r="3" spans="1:1" x14ac:dyDescent="0.35">
      <c r="A3" s="53" t="s">
        <v>48</v>
      </c>
    </row>
    <row r="4" spans="1:1" x14ac:dyDescent="0.35">
      <c r="A4" s="53" t="s">
        <v>44</v>
      </c>
    </row>
    <row r="5" spans="1:1" x14ac:dyDescent="0.35">
      <c r="A5" s="50" t="s">
        <v>45</v>
      </c>
    </row>
    <row r="6" spans="1:1" x14ac:dyDescent="0.35">
      <c r="A6" s="53" t="s">
        <v>46</v>
      </c>
    </row>
    <row r="7" spans="1:1" x14ac:dyDescent="0.35">
      <c r="A7" s="50" t="s">
        <v>73</v>
      </c>
    </row>
    <row r="8" spans="1:1" ht="28.5" x14ac:dyDescent="0.35">
      <c r="A8" s="53" t="s">
        <v>72</v>
      </c>
    </row>
    <row r="9" spans="1:1" x14ac:dyDescent="0.35">
      <c r="A9" s="41"/>
    </row>
    <row r="10" spans="1:1" x14ac:dyDescent="0.35">
      <c r="A10" s="45" t="s">
        <v>47</v>
      </c>
    </row>
    <row r="11" spans="1:1" ht="70.5" x14ac:dyDescent="0.35">
      <c r="A11" s="51" t="s">
        <v>71</v>
      </c>
    </row>
    <row r="12" spans="1:1" x14ac:dyDescent="0.35">
      <c r="A12" s="41"/>
    </row>
    <row r="13" spans="1:1" x14ac:dyDescent="0.35">
      <c r="A13" s="45" t="s">
        <v>60</v>
      </c>
    </row>
    <row r="14" spans="1:1" ht="28.5" x14ac:dyDescent="0.35">
      <c r="A14" s="51" t="s">
        <v>74</v>
      </c>
    </row>
    <row r="15" spans="1:1" x14ac:dyDescent="0.35">
      <c r="A15" s="45"/>
    </row>
    <row r="16" spans="1:1" ht="28.5" x14ac:dyDescent="0.35">
      <c r="A16" s="51" t="s">
        <v>59</v>
      </c>
    </row>
    <row r="17" spans="1:1" x14ac:dyDescent="0.35">
      <c r="A17" s="51" t="s">
        <v>70</v>
      </c>
    </row>
    <row r="18" spans="1:1" s="25" customFormat="1" x14ac:dyDescent="0.35">
      <c r="A18" s="51"/>
    </row>
    <row r="19" spans="1:1" x14ac:dyDescent="0.35">
      <c r="A19" s="42"/>
    </row>
    <row r="20" spans="1:1" x14ac:dyDescent="0.35">
      <c r="A20" s="45" t="s">
        <v>69</v>
      </c>
    </row>
    <row r="21" spans="1:1" ht="56.5" x14ac:dyDescent="0.35">
      <c r="A21" s="52" t="s">
        <v>75</v>
      </c>
    </row>
  </sheetData>
  <sheetProtection algorithmName="SHA-512" hashValue="yCo2s9SDO+AjUreaJaQnICe/cgevi9s03qrKgOZZTpYbGF+7RzWdx3KR0sa7Xf14iN/Jalvq/AzUn0I9myk0Bw==" saltValue="wErxHdcumBG7pFpNrs1jDg=="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abSelected="1" workbookViewId="0">
      <selection activeCell="E16" sqref="E16"/>
    </sheetView>
  </sheetViews>
  <sheetFormatPr defaultRowHeight="14.5" x14ac:dyDescent="0.35"/>
  <cols>
    <col min="1" max="1" width="54.54296875" customWidth="1"/>
    <col min="2" max="2" width="24.54296875" customWidth="1"/>
  </cols>
  <sheetData>
    <row r="1" spans="1:3" x14ac:dyDescent="0.35">
      <c r="A1" s="28" t="s">
        <v>49</v>
      </c>
      <c r="B1" s="28" t="s">
        <v>50</v>
      </c>
    </row>
    <row r="2" spans="1:3" x14ac:dyDescent="0.35">
      <c r="A2" s="27" t="s">
        <v>65</v>
      </c>
      <c r="B2" s="35"/>
    </row>
    <row r="3" spans="1:3" x14ac:dyDescent="0.35">
      <c r="A3" s="27" t="s">
        <v>30</v>
      </c>
      <c r="B3" s="35"/>
    </row>
    <row r="4" spans="1:3" x14ac:dyDescent="0.35">
      <c r="A4" s="27" t="s">
        <v>51</v>
      </c>
      <c r="B4" s="35"/>
    </row>
    <row r="5" spans="1:3" x14ac:dyDescent="0.35">
      <c r="A5" s="27" t="s">
        <v>52</v>
      </c>
      <c r="B5" s="35"/>
    </row>
    <row r="6" spans="1:3" x14ac:dyDescent="0.35">
      <c r="A6" s="27" t="s">
        <v>13</v>
      </c>
      <c r="B6" s="35"/>
    </row>
    <row r="7" spans="1:3" x14ac:dyDescent="0.35">
      <c r="A7" s="27" t="s">
        <v>53</v>
      </c>
      <c r="B7" s="35"/>
    </row>
    <row r="8" spans="1:3" x14ac:dyDescent="0.35">
      <c r="A8" s="27" t="s">
        <v>54</v>
      </c>
      <c r="B8" s="35"/>
    </row>
    <row r="9" spans="1:3" x14ac:dyDescent="0.35">
      <c r="A9" s="27" t="s">
        <v>55</v>
      </c>
      <c r="B9" s="35"/>
    </row>
    <row r="10" spans="1:3" x14ac:dyDescent="0.35">
      <c r="A10" s="27" t="s">
        <v>68</v>
      </c>
      <c r="B10" s="35"/>
    </row>
    <row r="12" spans="1:3" ht="21" x14ac:dyDescent="0.5">
      <c r="A12" s="49" t="s">
        <v>61</v>
      </c>
      <c r="B12" s="38" t="s">
        <v>62</v>
      </c>
      <c r="C12" s="39">
        <f>Sheet1!C43</f>
        <v>169.92353493857109</v>
      </c>
    </row>
    <row r="13" spans="1:3" ht="21" x14ac:dyDescent="0.5">
      <c r="A13" s="49"/>
      <c r="B13" s="38" t="s">
        <v>63</v>
      </c>
      <c r="C13" s="40">
        <f>Sheet1!C44</f>
        <v>347.66814695576903</v>
      </c>
    </row>
    <row r="14" spans="1:3" ht="21" x14ac:dyDescent="0.5">
      <c r="A14" s="49"/>
      <c r="B14" s="38" t="s">
        <v>64</v>
      </c>
      <c r="C14" s="39">
        <f>Sheet1!C45</f>
        <v>670.69404893899411</v>
      </c>
    </row>
    <row r="15" spans="1:3" x14ac:dyDescent="0.35">
      <c r="A15" s="36" t="s">
        <v>66</v>
      </c>
    </row>
    <row r="16" spans="1:3" x14ac:dyDescent="0.35">
      <c r="A16" s="37" t="s">
        <v>67</v>
      </c>
    </row>
    <row r="17" spans="1:1" x14ac:dyDescent="0.35">
      <c r="A17" s="37" t="s">
        <v>76</v>
      </c>
    </row>
    <row r="18" spans="1:1" x14ac:dyDescent="0.35">
      <c r="A18" s="37" t="s">
        <v>77</v>
      </c>
    </row>
  </sheetData>
  <sheetProtection algorithmName="SHA-512" hashValue="LF9xHvBSGOo3UCGt+e+IGeDFWxfkQfj6gtIedxcg6VQXe9fF1FuVsijMES+DTb8W2Je45hQlP/rtfZU1OV/U8A==" saltValue="vKOTLhb49y2huzqM/UG7QQ==" spinCount="100000" sheet="1" scenarios="1"/>
  <protectedRanges>
    <protectedRange sqref="B2:B10" name="Range1"/>
  </protectedRanges>
  <mergeCells count="1">
    <mergeCell ref="A12:A14"/>
  </mergeCells>
  <dataValidations count="4">
    <dataValidation type="list" allowBlank="1" showInputMessage="1" showErrorMessage="1" sqref="B3" xr:uid="{00000000-0002-0000-0100-000000000000}">
      <formula1>scale</formula1>
    </dataValidation>
    <dataValidation type="list" allowBlank="1" showInputMessage="1" showErrorMessage="1" sqref="B6" xr:uid="{00000000-0002-0000-0100-000001000000}">
      <formula1>location</formula1>
    </dataValidation>
    <dataValidation type="list" allowBlank="1" showInputMessage="1" showErrorMessage="1" sqref="B10" xr:uid="{00000000-0002-0000-0100-000002000000}">
      <formula1>regi</formula1>
    </dataValidation>
    <dataValidation type="list" allowBlank="1" showInputMessage="1" showErrorMessage="1" sqref="B7 B8 B9" xr:uid="{00000000-0002-0000-0100-000003000000}">
      <formula1>yesno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Important Notes</vt:lpstr>
      <vt:lpstr>Template</vt:lpstr>
      <vt:lpstr>location</vt:lpstr>
      <vt:lpstr>regi</vt:lpstr>
      <vt:lpstr>scale</vt:lpstr>
      <vt:lpstr>yesno</vt:lpstr>
    </vt:vector>
  </TitlesOfParts>
  <Company>ECOLE HOTELIERE LAUSANNE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DAS Prashant</dc:creator>
  <cp:lastModifiedBy>Prashant Das</cp:lastModifiedBy>
  <dcterms:created xsi:type="dcterms:W3CDTF">2020-06-25T15:21:12Z</dcterms:created>
  <dcterms:modified xsi:type="dcterms:W3CDTF">2020-08-05T12:08:54Z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{3149C7F7-0CD1-49A8-B66D-ADFA0EA40F5A}</vt:lpwstr>
  </property>
</Properties>
</file>